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2384" windowHeight="7932" activeTab="0"/>
  </bookViews>
  <sheets>
    <sheet name="Sheet1" sheetId="1" r:id="rId1"/>
  </sheets>
  <definedNames>
    <definedName name="_xlnm.Print_Area" localSheetId="0">'Sheet1'!$B$3:$E$57</definedName>
  </definedNames>
  <calcPr fullCalcOnLoad="1"/>
</workbook>
</file>

<file path=xl/sharedStrings.xml><?xml version="1.0" encoding="utf-8"?>
<sst xmlns="http://schemas.openxmlformats.org/spreadsheetml/2006/main" count="52" uniqueCount="43">
  <si>
    <t>2008 Economic Stimulus Payment (Rebate) Calculator</t>
  </si>
  <si>
    <t>Name:</t>
  </si>
  <si>
    <t>•</t>
  </si>
  <si>
    <t>Enter filing status code (Single-1; HOH-2; MFS-3; MFJ-4; QW-5)</t>
  </si>
  <si>
    <t>Number of children qualifying for the child tax credit - Form 1040 (or 1040A), line 6c(4)</t>
  </si>
  <si>
    <t>Social Security and Tier 1 Railroad Retirement benefits - Form 1040, line 20a or Form 1040A, line 14a</t>
  </si>
  <si>
    <t>Eligible veterans benefits - Form 1040, line 20a or Form 1040A, line 14a</t>
  </si>
  <si>
    <t>Gross income - Form 1040, line 22; Form 1040A, line 15; or Form 1040EZ, line 4</t>
  </si>
  <si>
    <t>AGI - Form 1040, line 37; Form 1040A, line 21, or Form 1040EZ, line 4</t>
  </si>
  <si>
    <t>Tax liability (regular tax and AMT) after credits - Form 1040, line 57; Form 1040A, line 35; or Form 1040EZ, line 10</t>
  </si>
  <si>
    <t>Child tax credit - Form 1040, line 52 or Form 1040A, line 32</t>
  </si>
  <si>
    <t>Stimulus payment (rebate) amount (from worksheet below)</t>
  </si>
  <si>
    <t>Basic Rebate</t>
  </si>
  <si>
    <t>Tax liability from Form 1040, line 57, Form 1040A, line 35, or Form 1040EZ, line 10</t>
  </si>
  <si>
    <t>Child tax credit from Form 1040, line 52 or Form 1040A, line 32</t>
  </si>
  <si>
    <t>Add lines 1 and 2</t>
  </si>
  <si>
    <t>Enter $1,200 if MFJ; otherwise enter $600</t>
  </si>
  <si>
    <t>Enter the lesser of line 3 or 4 [If $300 or more ($600 or more if MFJ), skip to line 15]</t>
  </si>
  <si>
    <t>Social Security and Tier 1 Railroad Retirement benefits from Form 1040, line 20a or Form 1040A, line 14a</t>
  </si>
  <si>
    <t>Eligible veterans benefits (reported on Form 1040, line 20a or Form 1040A, line 14a)</t>
  </si>
  <si>
    <t>Add lines 6 through 8</t>
  </si>
  <si>
    <t>If line 9 is $3,000 or greater, enter $300 ($600 if MFJ) and skip to line 15; If line 9 is less than $3,000, enter zero</t>
  </si>
  <si>
    <t>Enter gross income from Form 1040, line 22; Form 1040A, line 15; Form 1040EZ, line 4</t>
  </si>
  <si>
    <t>Enter $17,500 if MFJ, $8,750 if Single or MFS, $11,250 if HOH; or $14,100 if QW</t>
  </si>
  <si>
    <t>Subtract line 12 from line 11</t>
  </si>
  <si>
    <t>If line 3 and line 13 are both $1 or more, enter $300 ($600 if MFJ)</t>
  </si>
  <si>
    <t>Enter the greater of lines 5, 10, or 14.  This is the basic rebate before phase out.</t>
  </si>
  <si>
    <t>Child Rebate</t>
  </si>
  <si>
    <t>Number of qualifying children (boxes checked) from Form 1040, line 6c(4) or Form 1040A, line 6c(4)</t>
  </si>
  <si>
    <t>Multiply line 16 by $300.  This is the child rebate before phase out</t>
  </si>
  <si>
    <t>Total Rebate before Phase-Out</t>
  </si>
  <si>
    <t>Add lines 15 and 17.</t>
  </si>
  <si>
    <t>Rebate after Phase-Out</t>
  </si>
  <si>
    <t>AGI from Form 1040, line 37; Form 1040A, line 21, or Form 1040EZ, line 4</t>
  </si>
  <si>
    <t>Enter $75,000 ($150,000 if MFJ)</t>
  </si>
  <si>
    <t>Subtract line 20 from line 19</t>
  </si>
  <si>
    <t>Multiply line 21 by 5%</t>
  </si>
  <si>
    <t>Subtract line 22 from line 18.  (If less than zero, enter zero).  Amount of rebate.</t>
  </si>
  <si>
    <t>Earned income [taxable wages, net earnings from self-employment less half SE tax deduction (but not SE income not subject to income tax, such as minister's parsonage allowance) plus nontaxable combat pay taxpayer elected to treat as earned income for EIC]</t>
  </si>
  <si>
    <t>INPUTS—Information from 2007 tax return:</t>
  </si>
  <si>
    <t xml:space="preserve">  © 2008 Thomson/TTA. All rights reserved.</t>
  </si>
  <si>
    <t>To the maximum extent permitted by applicable law, TTA expressly waives and disclaims any and all warranties concerning the calculators and the use or operation thereof, whether express or implied, including without limitation, any warranty of merchantability or fitness for a particular purpose. TTA does not warrant that the calculators will be error free or accurate, nor does TTA make any warranties as to the results to be obtained from use of the calculators. Customer expressly agrees that it uses the calculators at its sole risk. Accordingly, TTA will not in any way be liable to customer or any other person or entity for any damages, claims, liabilities or losses, regardless of cause, arising from use of the calculators. The calculators are provided to customer on an "as is" basis and without warranty of any kind.</t>
  </si>
  <si>
    <t xml:space="preserve"> = Input Field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</si>
</sst>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6">
    <font>
      <sz val="10"/>
      <name val="Arial"/>
      <family val="0"/>
    </font>
    <font>
      <sz val="8"/>
      <name val="Arial"/>
      <family val="0"/>
    </font>
    <font>
      <b/>
      <sz val="10"/>
      <name val="Verdana"/>
      <family val="2"/>
    </font>
    <font>
      <sz val="10"/>
      <name val="Verdana"/>
      <family val="2"/>
    </font>
    <font>
      <sz val="8"/>
      <name val="Verdana"/>
      <family val="2"/>
    </font>
    <font>
      <sz val="7"/>
      <name val="Helvetica"/>
      <family val="2"/>
    </font>
  </fonts>
  <fills count="3">
    <fill>
      <patternFill/>
    </fill>
    <fill>
      <patternFill patternType="gray125"/>
    </fill>
    <fill>
      <patternFill patternType="solid">
        <fgColor indexed="43"/>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pplyNumberFormat="0" applyFont="0" applyFill="0" applyBorder="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Alignment="1">
      <alignment horizontal="center"/>
    </xf>
    <xf numFmtId="3" fontId="0" fillId="0" borderId="0" xfId="0" applyNumberFormat="1" applyAlignment="1">
      <alignment/>
    </xf>
    <xf numFmtId="0" fontId="0" fillId="0" borderId="0" xfId="0" applyAlignment="1">
      <alignment vertical="justify" wrapText="1"/>
    </xf>
    <xf numFmtId="0" fontId="2" fillId="0" borderId="0" xfId="0" applyFont="1" applyAlignment="1">
      <alignment/>
    </xf>
    <xf numFmtId="0" fontId="3" fillId="0" borderId="0" xfId="0" applyFont="1" applyAlignment="1">
      <alignment/>
    </xf>
    <xf numFmtId="0" fontId="2" fillId="0" borderId="0" xfId="0" applyFont="1" applyAlignment="1">
      <alignment/>
    </xf>
    <xf numFmtId="3" fontId="3" fillId="0" borderId="0" xfId="0" applyNumberFormat="1" applyFont="1" applyAlignment="1">
      <alignment/>
    </xf>
    <xf numFmtId="0" fontId="3" fillId="0" borderId="0" xfId="0" applyFont="1" applyAlignment="1">
      <alignment horizontal="right" vertical="justify"/>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right"/>
    </xf>
    <xf numFmtId="0" fontId="2" fillId="0" borderId="0" xfId="0" applyFont="1" applyAlignment="1">
      <alignment horizontal="right" wrapText="1"/>
    </xf>
    <xf numFmtId="0" fontId="2" fillId="0" borderId="0" xfId="0" applyFont="1" applyAlignment="1">
      <alignment horizontal="right" vertical="justify" wrapText="1"/>
    </xf>
    <xf numFmtId="0" fontId="3" fillId="0" borderId="0" xfId="0" applyFont="1" applyAlignment="1">
      <alignment horizontal="left" wrapText="1"/>
    </xf>
    <xf numFmtId="0" fontId="2" fillId="0" borderId="0" xfId="0" applyFont="1" applyAlignment="1">
      <alignment wrapText="1"/>
    </xf>
    <xf numFmtId="0" fontId="3" fillId="0" borderId="0" xfId="0" applyFont="1" applyAlignment="1">
      <alignment vertical="justify" wrapText="1"/>
    </xf>
    <xf numFmtId="0" fontId="2" fillId="0" borderId="0" xfId="0" applyFont="1" applyFill="1" applyAlignment="1">
      <alignment horizontal="left"/>
    </xf>
    <xf numFmtId="3" fontId="3" fillId="0" borderId="0" xfId="0" applyNumberFormat="1" applyFont="1" applyFill="1" applyAlignment="1">
      <alignment/>
    </xf>
    <xf numFmtId="164" fontId="2" fillId="0" borderId="1" xfId="0" applyNumberFormat="1" applyFont="1" applyFill="1" applyBorder="1" applyAlignment="1">
      <alignment/>
    </xf>
    <xf numFmtId="3" fontId="2" fillId="0" borderId="0" xfId="0" applyNumberFormat="1" applyFont="1" applyFill="1" applyBorder="1" applyAlignment="1">
      <alignment/>
    </xf>
    <xf numFmtId="3" fontId="3" fillId="0" borderId="2" xfId="0" applyNumberFormat="1" applyFont="1" applyFill="1" applyBorder="1" applyAlignment="1">
      <alignment/>
    </xf>
    <xf numFmtId="3" fontId="3" fillId="0" borderId="3" xfId="0" applyNumberFormat="1" applyFont="1" applyFill="1" applyBorder="1" applyAlignment="1">
      <alignment/>
    </xf>
    <xf numFmtId="3" fontId="3" fillId="0" borderId="0" xfId="0" applyNumberFormat="1" applyFont="1" applyFill="1" applyBorder="1" applyAlignment="1">
      <alignment/>
    </xf>
    <xf numFmtId="3" fontId="2" fillId="0" borderId="1" xfId="0" applyNumberFormat="1"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0" fontId="0" fillId="2" borderId="1" xfId="0" applyFill="1" applyBorder="1" applyAlignment="1">
      <alignment/>
    </xf>
    <xf numFmtId="3" fontId="3" fillId="2" borderId="1" xfId="0" applyNumberFormat="1" applyFont="1" applyFill="1" applyBorder="1" applyAlignment="1" applyProtection="1">
      <alignment/>
      <protection locked="0"/>
    </xf>
    <xf numFmtId="164" fontId="3" fillId="2" borderId="1" xfId="0" applyNumberFormat="1" applyFont="1" applyFill="1" applyBorder="1" applyAlignment="1" applyProtection="1">
      <alignment/>
      <protection locked="0"/>
    </xf>
    <xf numFmtId="0" fontId="0" fillId="0" borderId="0" xfId="0" applyAlignment="1">
      <alignment horizontal="center"/>
    </xf>
    <xf numFmtId="0" fontId="5" fillId="0" borderId="0" xfId="0" applyFont="1" applyAlignment="1">
      <alignment wrapText="1"/>
    </xf>
    <xf numFmtId="0" fontId="0" fillId="0" borderId="0" xfId="0" applyAlignment="1">
      <alignment wrapText="1"/>
    </xf>
    <xf numFmtId="0" fontId="0" fillId="0" borderId="0" xfId="0" applyAlignment="1">
      <alignment horizontal="right"/>
    </xf>
    <xf numFmtId="0" fontId="3" fillId="2" borderId="3" xfId="0" applyFont="1" applyFill="1" applyBorder="1" applyAlignment="1" applyProtection="1">
      <alignment horizontal="left"/>
      <protection locked="0"/>
    </xf>
    <xf numFmtId="0" fontId="4" fillId="0" borderId="0" xfId="0" applyFont="1" applyAlignment="1">
      <alignment horizontal="right"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3</xdr:row>
      <xdr:rowOff>0</xdr:rowOff>
    </xdr:from>
    <xdr:to>
      <xdr:col>4</xdr:col>
      <xdr:colOff>466725</xdr:colOff>
      <xdr:row>8</xdr:row>
      <xdr:rowOff>0</xdr:rowOff>
    </xdr:to>
    <xdr:pic>
      <xdr:nvPicPr>
        <xdr:cNvPr id="1" name="Picture 2"/>
        <xdr:cNvPicPr preferRelativeResize="1">
          <a:picLocks noChangeAspect="1"/>
        </xdr:cNvPicPr>
      </xdr:nvPicPr>
      <xdr:blipFill>
        <a:blip r:embed="rId1"/>
        <a:stretch>
          <a:fillRect/>
        </a:stretch>
      </xdr:blipFill>
      <xdr:spPr>
        <a:xfrm>
          <a:off x="5705475" y="390525"/>
          <a:ext cx="1066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F58"/>
  <sheetViews>
    <sheetView showGridLines="0" tabSelected="1" workbookViewId="0" topLeftCell="A10">
      <selection activeCell="D13" sqref="D13:D21"/>
    </sheetView>
  </sheetViews>
  <sheetFormatPr defaultColWidth="9.140625" defaultRowHeight="12.75"/>
  <cols>
    <col min="1" max="1" width="1.7109375" style="0" customWidth="1"/>
    <col min="2" max="2" width="8.28125" style="0" customWidth="1"/>
    <col min="3" max="3" width="74.28125" style="0" customWidth="1"/>
    <col min="4" max="4" width="10.28125" style="2" customWidth="1"/>
    <col min="5" max="5" width="7.140625" style="0" customWidth="1"/>
  </cols>
  <sheetData>
    <row r="1" ht="5.25" customHeight="1"/>
    <row r="2" spans="2:3" ht="12.75">
      <c r="B2" s="27"/>
      <c r="C2" t="s">
        <v>42</v>
      </c>
    </row>
    <row r="4" spans="2:5" ht="12.75">
      <c r="B4" s="30"/>
      <c r="C4" s="30"/>
      <c r="D4" s="30"/>
      <c r="E4" s="30"/>
    </row>
    <row r="5" spans="2:5" ht="12.75">
      <c r="B5" s="1"/>
      <c r="C5" s="1"/>
      <c r="D5" s="1"/>
      <c r="E5" s="1"/>
    </row>
    <row r="6" spans="3:6" ht="12.75">
      <c r="C6" s="26" t="s">
        <v>0</v>
      </c>
      <c r="D6" s="25"/>
      <c r="E6" s="25"/>
      <c r="F6" s="25"/>
    </row>
    <row r="7" spans="2:5" ht="12.75">
      <c r="B7" s="1"/>
      <c r="C7" s="1"/>
      <c r="D7" s="1"/>
      <c r="E7" s="1"/>
    </row>
    <row r="8" spans="2:5" ht="12.75">
      <c r="B8" s="1"/>
      <c r="C8" s="1"/>
      <c r="D8" s="1"/>
      <c r="E8" s="1"/>
    </row>
    <row r="9" spans="2:5" ht="12.75">
      <c r="B9" s="33"/>
      <c r="C9" s="33"/>
      <c r="D9" s="33"/>
      <c r="E9" s="33"/>
    </row>
    <row r="10" spans="2:5" ht="12.75">
      <c r="B10" s="4" t="s">
        <v>1</v>
      </c>
      <c r="C10" s="34"/>
      <c r="D10" s="34"/>
      <c r="E10" s="5"/>
    </row>
    <row r="11" spans="2:5" ht="12.75">
      <c r="B11" s="4"/>
      <c r="C11" s="17"/>
      <c r="D11" s="17"/>
      <c r="E11" s="5"/>
    </row>
    <row r="12" spans="2:5" ht="12.75">
      <c r="B12" s="5"/>
      <c r="C12" s="6" t="s">
        <v>39</v>
      </c>
      <c r="D12" s="7"/>
      <c r="E12" s="5"/>
    </row>
    <row r="13" spans="2:5" ht="12.75">
      <c r="B13" s="8" t="s">
        <v>2</v>
      </c>
      <c r="C13" s="9" t="s">
        <v>3</v>
      </c>
      <c r="D13" s="28"/>
      <c r="E13" s="10" t="str">
        <f>IF(D13=1,"Single",IF(D13=2,"HOH",IF(D13=3,"MFS",IF(D13=4,"MFJ",IF(D13=5,"QW","ERROR")))))</f>
        <v>ERROR</v>
      </c>
    </row>
    <row r="14" spans="2:5" ht="25.5">
      <c r="B14" s="8" t="s">
        <v>2</v>
      </c>
      <c r="C14" s="9" t="s">
        <v>4</v>
      </c>
      <c r="D14" s="28"/>
      <c r="E14" s="5"/>
    </row>
    <row r="15" spans="2:5" ht="51" customHeight="1">
      <c r="B15" s="8" t="s">
        <v>2</v>
      </c>
      <c r="C15" s="9" t="s">
        <v>38</v>
      </c>
      <c r="D15" s="29"/>
      <c r="E15" s="5"/>
    </row>
    <row r="16" spans="2:5" ht="25.5">
      <c r="B16" s="8" t="s">
        <v>2</v>
      </c>
      <c r="C16" s="9" t="s">
        <v>5</v>
      </c>
      <c r="D16" s="29"/>
      <c r="E16" s="5"/>
    </row>
    <row r="17" spans="2:5" ht="12.75">
      <c r="B17" s="8" t="s">
        <v>2</v>
      </c>
      <c r="C17" s="9" t="s">
        <v>6</v>
      </c>
      <c r="D17" s="29"/>
      <c r="E17" s="5"/>
    </row>
    <row r="18" spans="2:5" ht="25.5">
      <c r="B18" s="8" t="s">
        <v>2</v>
      </c>
      <c r="C18" s="9" t="s">
        <v>7</v>
      </c>
      <c r="D18" s="29"/>
      <c r="E18" s="5"/>
    </row>
    <row r="19" spans="2:5" ht="12.75">
      <c r="B19" s="8" t="s">
        <v>2</v>
      </c>
      <c r="C19" s="9" t="s">
        <v>8</v>
      </c>
      <c r="D19" s="29"/>
      <c r="E19" s="5"/>
    </row>
    <row r="20" spans="2:5" ht="25.5">
      <c r="B20" s="8" t="s">
        <v>2</v>
      </c>
      <c r="C20" s="9" t="s">
        <v>9</v>
      </c>
      <c r="D20" s="29"/>
      <c r="E20" s="5"/>
    </row>
    <row r="21" spans="2:5" ht="12.75">
      <c r="B21" s="8" t="s">
        <v>2</v>
      </c>
      <c r="C21" s="9" t="s">
        <v>10</v>
      </c>
      <c r="D21" s="29"/>
      <c r="E21" s="5"/>
    </row>
    <row r="22" spans="2:5" ht="12.75">
      <c r="B22" s="11"/>
      <c r="C22" s="9"/>
      <c r="D22" s="18"/>
      <c r="E22" s="5"/>
    </row>
    <row r="23" spans="2:5" ht="12.75">
      <c r="B23" s="5"/>
      <c r="C23" s="12" t="s">
        <v>11</v>
      </c>
      <c r="D23" s="19">
        <f>D51</f>
        <v>0</v>
      </c>
      <c r="E23" s="5"/>
    </row>
    <row r="24" spans="2:5" ht="12.75">
      <c r="B24" s="5"/>
      <c r="C24" s="13"/>
      <c r="D24" s="20"/>
      <c r="E24" s="5"/>
    </row>
    <row r="25" spans="2:5" ht="12.75">
      <c r="B25" s="5"/>
      <c r="C25" s="6" t="s">
        <v>12</v>
      </c>
      <c r="D25" s="7"/>
      <c r="E25" s="5"/>
    </row>
    <row r="26" spans="2:5" ht="25.5">
      <c r="B26" s="8">
        <v>1</v>
      </c>
      <c r="C26" s="9" t="s">
        <v>13</v>
      </c>
      <c r="D26" s="18">
        <f>D20</f>
        <v>0</v>
      </c>
      <c r="E26" s="5"/>
    </row>
    <row r="27" spans="2:5" ht="12.75">
      <c r="B27" s="8">
        <v>2</v>
      </c>
      <c r="C27" s="9" t="s">
        <v>14</v>
      </c>
      <c r="D27" s="18">
        <f>D21</f>
        <v>0</v>
      </c>
      <c r="E27" s="5"/>
    </row>
    <row r="28" spans="2:5" ht="12.75">
      <c r="B28" s="8">
        <v>3</v>
      </c>
      <c r="C28" s="9" t="s">
        <v>15</v>
      </c>
      <c r="D28" s="21">
        <f>D26+D27</f>
        <v>0</v>
      </c>
      <c r="E28" s="5"/>
    </row>
    <row r="29" spans="2:5" ht="12.75">
      <c r="B29" s="8">
        <v>4</v>
      </c>
      <c r="C29" s="9" t="s">
        <v>16</v>
      </c>
      <c r="D29" s="18">
        <f>IF(D13=4,1200,600)</f>
        <v>600</v>
      </c>
      <c r="E29" s="5"/>
    </row>
    <row r="30" spans="2:5" ht="25.5">
      <c r="B30" s="8">
        <v>5</v>
      </c>
      <c r="C30" s="9" t="s">
        <v>17</v>
      </c>
      <c r="D30" s="18">
        <f>MIN(D28,D29)</f>
        <v>0</v>
      </c>
      <c r="E30" s="5"/>
    </row>
    <row r="31" spans="2:5" ht="38.25" customHeight="1">
      <c r="B31" s="8">
        <v>6</v>
      </c>
      <c r="C31" s="14" t="s">
        <v>38</v>
      </c>
      <c r="D31" s="18">
        <f>D15</f>
        <v>0</v>
      </c>
      <c r="E31" s="5"/>
    </row>
    <row r="32" spans="2:5" ht="25.5">
      <c r="B32" s="8">
        <v>7</v>
      </c>
      <c r="C32" s="9" t="s">
        <v>18</v>
      </c>
      <c r="D32" s="18">
        <f>D16</f>
        <v>0</v>
      </c>
      <c r="E32" s="5"/>
    </row>
    <row r="33" spans="2:5" ht="25.5">
      <c r="B33" s="8">
        <v>8</v>
      </c>
      <c r="C33" s="9" t="s">
        <v>19</v>
      </c>
      <c r="D33" s="18">
        <f>D17</f>
        <v>0</v>
      </c>
      <c r="E33" s="5"/>
    </row>
    <row r="34" spans="2:5" ht="12.75">
      <c r="B34" s="8">
        <v>9</v>
      </c>
      <c r="C34" s="9" t="s">
        <v>20</v>
      </c>
      <c r="D34" s="21">
        <f>SUM(D31:D33)</f>
        <v>0</v>
      </c>
      <c r="E34" s="5"/>
    </row>
    <row r="35" spans="2:5" ht="25.5">
      <c r="B35" s="8">
        <v>10</v>
      </c>
      <c r="C35" s="9" t="s">
        <v>21</v>
      </c>
      <c r="D35" s="18">
        <f>IF(AND(D13=4,D34&gt;=3000),600,IF(AND(D13=1,D34&gt;=3000),300,IF(AND(D13=2,D34&gt;=3000),300,IF(AND(D13=3,D34&gt;=3000),300,IF(AND(D13=5,D34&gt;=3000),300,0)))))</f>
        <v>0</v>
      </c>
      <c r="E35" s="5"/>
    </row>
    <row r="36" spans="2:5" ht="12.75" customHeight="1">
      <c r="B36" s="8">
        <v>11</v>
      </c>
      <c r="C36" s="9" t="s">
        <v>22</v>
      </c>
      <c r="D36" s="18">
        <f>D18</f>
        <v>0</v>
      </c>
      <c r="E36" s="5"/>
    </row>
    <row r="37" spans="2:5" ht="25.5">
      <c r="B37" s="8">
        <v>12</v>
      </c>
      <c r="C37" s="9" t="s">
        <v>23</v>
      </c>
      <c r="D37" s="22">
        <f>IF(D13=1,8750,IF(D13=2,11250,IF(D13=3,8750,IF(D13=4,17500,14100))))</f>
        <v>14100</v>
      </c>
      <c r="E37" s="5"/>
    </row>
    <row r="38" spans="2:5" ht="12.75">
      <c r="B38" s="8">
        <v>13</v>
      </c>
      <c r="C38" s="9" t="s">
        <v>24</v>
      </c>
      <c r="D38" s="18">
        <f>MAX(D36-D37,0)</f>
        <v>0</v>
      </c>
      <c r="E38" s="5"/>
    </row>
    <row r="39" spans="2:5" ht="12.75">
      <c r="B39" s="8">
        <v>14</v>
      </c>
      <c r="C39" s="9" t="s">
        <v>25</v>
      </c>
      <c r="D39" s="18">
        <f>IF(AND(D13=4,D28&gt;0,D38&gt;0),600,IF(AND(D13=1,D28&gt;0,D38&gt;0),300,IF(AND(D13=2,D28&gt;0,D38&gt;0),300,IF(AND(D13=3,D28&gt;0,D38&gt;0),300,IF(AND(D13=5,D28&gt;0,D38&gt;0),300,0)))))</f>
        <v>0</v>
      </c>
      <c r="E39" s="5"/>
    </row>
    <row r="40" spans="2:5" ht="25.5">
      <c r="B40" s="8">
        <v>15</v>
      </c>
      <c r="C40" s="9" t="s">
        <v>26</v>
      </c>
      <c r="D40" s="18">
        <f>MAX(D30,D35,D39)</f>
        <v>0</v>
      </c>
      <c r="E40" s="5"/>
    </row>
    <row r="41" spans="2:5" ht="12.75">
      <c r="B41" s="11"/>
      <c r="C41" s="15" t="s">
        <v>27</v>
      </c>
      <c r="D41" s="18"/>
      <c r="E41" s="5"/>
    </row>
    <row r="42" spans="2:5" ht="25.5">
      <c r="B42" s="8">
        <v>16</v>
      </c>
      <c r="C42" s="9" t="s">
        <v>28</v>
      </c>
      <c r="D42" s="18">
        <f>D14</f>
        <v>0</v>
      </c>
      <c r="E42" s="5"/>
    </row>
    <row r="43" spans="2:5" ht="12.75">
      <c r="B43" s="8">
        <v>17</v>
      </c>
      <c r="C43" s="9" t="s">
        <v>29</v>
      </c>
      <c r="D43" s="18">
        <f>IF(D40=0,0,D42*300)</f>
        <v>0</v>
      </c>
      <c r="E43" s="5"/>
    </row>
    <row r="44" spans="2:5" ht="12.75">
      <c r="B44" s="11"/>
      <c r="C44" s="15" t="s">
        <v>30</v>
      </c>
      <c r="D44" s="18"/>
      <c r="E44" s="5"/>
    </row>
    <row r="45" spans="2:5" ht="12.75">
      <c r="B45" s="8">
        <v>18</v>
      </c>
      <c r="C45" s="9" t="s">
        <v>31</v>
      </c>
      <c r="D45" s="18">
        <f>D40+D43</f>
        <v>0</v>
      </c>
      <c r="E45" s="5"/>
    </row>
    <row r="46" spans="2:5" ht="12.75">
      <c r="B46" s="8"/>
      <c r="C46" s="15" t="s">
        <v>32</v>
      </c>
      <c r="D46" s="18"/>
      <c r="E46" s="5"/>
    </row>
    <row r="47" spans="2:5" ht="25.5">
      <c r="B47" s="8">
        <v>19</v>
      </c>
      <c r="C47" s="9" t="s">
        <v>33</v>
      </c>
      <c r="D47" s="18">
        <f>D19</f>
        <v>0</v>
      </c>
      <c r="E47" s="5"/>
    </row>
    <row r="48" spans="2:5" ht="12.75">
      <c r="B48" s="8">
        <v>20</v>
      </c>
      <c r="C48" s="9" t="s">
        <v>34</v>
      </c>
      <c r="D48" s="22">
        <f>IF(D13=4,150000,75000)</f>
        <v>75000</v>
      </c>
      <c r="E48" s="5"/>
    </row>
    <row r="49" spans="2:5" ht="12.75">
      <c r="B49" s="8">
        <v>21</v>
      </c>
      <c r="C49" s="9" t="s">
        <v>35</v>
      </c>
      <c r="D49" s="18">
        <f>MAX(D47-D48,0)</f>
        <v>0</v>
      </c>
      <c r="E49" s="5"/>
    </row>
    <row r="50" spans="2:5" ht="12.75">
      <c r="B50" s="8">
        <v>22</v>
      </c>
      <c r="C50" s="9" t="s">
        <v>36</v>
      </c>
      <c r="D50" s="23">
        <f>D49*0.05</f>
        <v>0</v>
      </c>
      <c r="E50" s="5"/>
    </row>
    <row r="51" spans="2:5" ht="25.5">
      <c r="B51" s="8">
        <v>23</v>
      </c>
      <c r="C51" s="9" t="s">
        <v>37</v>
      </c>
      <c r="D51" s="24">
        <f>MAX(D45-D50,0)</f>
        <v>0</v>
      </c>
      <c r="E51" s="5"/>
    </row>
    <row r="52" spans="2:5" ht="12.75">
      <c r="B52" s="8"/>
      <c r="C52" s="16"/>
      <c r="D52" s="20"/>
      <c r="E52" s="5"/>
    </row>
    <row r="53" spans="2:5" ht="12.75">
      <c r="B53" s="35" t="s">
        <v>40</v>
      </c>
      <c r="C53" s="35"/>
      <c r="D53" s="35"/>
      <c r="E53" s="35"/>
    </row>
    <row r="54" spans="2:5" ht="12.75">
      <c r="B54" s="31" t="s">
        <v>41</v>
      </c>
      <c r="C54" s="32"/>
      <c r="D54" s="32"/>
      <c r="E54" s="32"/>
    </row>
    <row r="55" spans="2:5" ht="12.75">
      <c r="B55" s="32"/>
      <c r="C55" s="32"/>
      <c r="D55" s="32"/>
      <c r="E55" s="32"/>
    </row>
    <row r="56" spans="2:5" ht="12.75">
      <c r="B56" s="32"/>
      <c r="C56" s="32"/>
      <c r="D56" s="32"/>
      <c r="E56" s="32"/>
    </row>
    <row r="57" spans="2:5" ht="12.75">
      <c r="B57" s="32"/>
      <c r="C57" s="32"/>
      <c r="D57" s="32"/>
      <c r="E57" s="32"/>
    </row>
    <row r="58" ht="12.75">
      <c r="C58" s="3"/>
    </row>
  </sheetData>
  <sheetProtection password="8185" sheet="1" objects="1" scenarios="1" selectLockedCells="1"/>
  <mergeCells count="5">
    <mergeCell ref="B4:E4"/>
    <mergeCell ref="B54:E57"/>
    <mergeCell ref="B9:E9"/>
    <mergeCell ref="C10:D10"/>
    <mergeCell ref="B53:E53"/>
  </mergeCells>
  <printOptions/>
  <pageMargins left="1.12" right="0.28" top="0.75" bottom="0.75" header="0.5" footer="0.5"/>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Thomson - 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RIA User</cp:lastModifiedBy>
  <cp:lastPrinted>2008-03-05T17:36:29Z</cp:lastPrinted>
  <dcterms:created xsi:type="dcterms:W3CDTF">2008-03-04T17:23:15Z</dcterms:created>
  <dcterms:modified xsi:type="dcterms:W3CDTF">2008-03-06T14:57:40Z</dcterms:modified>
  <cp:category/>
  <cp:version/>
  <cp:contentType/>
  <cp:contentStatus/>
</cp:coreProperties>
</file>